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252" windowWidth="20100" windowHeight="7824"/>
  </bookViews>
  <sheets>
    <sheet name="Wind Average" sheetId="1" r:id="rId1"/>
  </sheets>
  <calcPr calcId="145621"/>
</workbook>
</file>

<file path=xl/calcChain.xml><?xml version="1.0" encoding="utf-8"?>
<calcChain xmlns="http://schemas.openxmlformats.org/spreadsheetml/2006/main">
  <c r="C34" i="1" l="1"/>
  <c r="B33" i="1"/>
  <c r="F2" i="1" l="1"/>
  <c r="F5" i="1"/>
  <c r="F6" i="1"/>
  <c r="F7" i="1"/>
  <c r="F3" i="1"/>
  <c r="F4" i="1"/>
  <c r="G2" i="1"/>
  <c r="G3" i="1"/>
  <c r="G4" i="1"/>
  <c r="G5" i="1"/>
  <c r="G6" i="1"/>
  <c r="G7" i="1"/>
  <c r="G8" i="1" l="1"/>
  <c r="G9" i="1" s="1"/>
  <c r="F8" i="1"/>
  <c r="F9" i="1" s="1"/>
  <c r="B32" i="1"/>
  <c r="E3" i="1"/>
  <c r="D3" i="1"/>
  <c r="E4" i="1"/>
  <c r="D4" i="1"/>
  <c r="E5" i="1"/>
  <c r="D5" i="1"/>
  <c r="E6" i="1"/>
  <c r="D6" i="1"/>
  <c r="E7" i="1"/>
  <c r="D7" i="1"/>
  <c r="D2" i="1"/>
  <c r="E2" i="1"/>
  <c r="B34" i="1" l="1"/>
  <c r="E8" i="1"/>
  <c r="E9" i="1" s="1"/>
  <c r="D8" i="1"/>
  <c r="D9" i="1" s="1"/>
  <c r="B35" i="1" l="1"/>
  <c r="B12" i="1"/>
  <c r="B13" i="1" s="1"/>
  <c r="B11" i="1"/>
  <c r="B14" i="1" l="1"/>
</calcChain>
</file>

<file path=xl/sharedStrings.xml><?xml version="1.0" encoding="utf-8"?>
<sst xmlns="http://schemas.openxmlformats.org/spreadsheetml/2006/main" count="36" uniqueCount="31">
  <si>
    <t>Average</t>
  </si>
  <si>
    <t>Reading #</t>
  </si>
  <si>
    <t>SUM</t>
  </si>
  <si>
    <t>Direction Deg</t>
  </si>
  <si>
    <t>Speed</t>
  </si>
  <si>
    <t>NS/U</t>
  </si>
  <si>
    <t>EW/V</t>
  </si>
  <si>
    <t>Vectors</t>
  </si>
  <si>
    <t>Direction</t>
  </si>
  <si>
    <t>Degrees</t>
  </si>
  <si>
    <t>Corrected</t>
  </si>
  <si>
    <t>NS/U Deg</t>
  </si>
  <si>
    <t>EW/V Deg</t>
  </si>
  <si>
    <t>Direction (Rad)</t>
  </si>
  <si>
    <t>NS/U Rad</t>
  </si>
  <si>
    <t>EW/V Rad</t>
  </si>
  <si>
    <t>http://www.webmet.com/met_monitoring/622.html</t>
  </si>
  <si>
    <t xml:space="preserve">Direction (Deg) </t>
  </si>
  <si>
    <t>Corrected Direction</t>
  </si>
  <si>
    <t>Examples</t>
  </si>
  <si>
    <t>Wind Coming From the North</t>
  </si>
  <si>
    <t>Wind Coming From the East</t>
  </si>
  <si>
    <t>Wind Coming From the South</t>
  </si>
  <si>
    <t>Wind Coming From the West</t>
  </si>
  <si>
    <t>Wind Coming From the NE</t>
  </si>
  <si>
    <t>Wind Coming From the SE</t>
  </si>
  <si>
    <t>Wind Coming From the SW</t>
  </si>
  <si>
    <t>Wind Coming From the NW</t>
  </si>
  <si>
    <t>Description</t>
  </si>
  <si>
    <t>NOTE THIS EXAMPLE LOOKS AT WHAT HAPPENS WHEN THE NORTH/SOUTH COMPONENT IS REVERSED</t>
  </si>
  <si>
    <t>atan2Correction(180/(3.14159*(atan2([Uvector],([Vvector]*-1)))))/22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</si>
</sst>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2" fontId="0" fillId="0" borderId="0" xfId="0" applyNumberFormat="1"/>
    <xf numFmtId="1" fontId="0" fillId="0" borderId="0" xfId="0" applyNumberFormat="1"/>
    <xf numFmtId="0" fontId="1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579120</xdr:colOff>
      <xdr:row>1</xdr:row>
      <xdr:rowOff>175260</xdr:rowOff>
    </xdr:from>
    <xdr:to>
      <xdr:col>14</xdr:col>
      <xdr:colOff>297526</xdr:colOff>
      <xdr:row>25</xdr:row>
      <xdr:rowOff>145158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89320" y="358140"/>
          <a:ext cx="3985606" cy="4359018"/>
        </a:xfrm>
        <a:prstGeom prst="rect">
          <a:avLst/>
        </a:prstGeom>
      </xdr:spPr>
    </xdr:pic>
    <xdr:clientData/>
  </xdr:twoCellAnchor>
  <xdr:twoCellAnchor editAs="oneCell">
    <xdr:from>
      <xdr:col>7</xdr:col>
      <xdr:colOff>396240</xdr:colOff>
      <xdr:row>38</xdr:row>
      <xdr:rowOff>26424</xdr:rowOff>
    </xdr:from>
    <xdr:to>
      <xdr:col>11</xdr:col>
      <xdr:colOff>568463</xdr:colOff>
      <xdr:row>49</xdr:row>
      <xdr:rowOff>134121</xdr:rowOff>
    </xdr:to>
    <xdr:pic>
      <xdr:nvPicPr>
        <xdr:cNvPr id="26" name="Picture 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3140" y="5695704"/>
          <a:ext cx="2610623" cy="21193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webmet.com/met_monitoring/62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topLeftCell="A26" workbookViewId="0">
      <selection activeCell="D37" sqref="D37"/>
    </sheetView>
  </sheetViews>
  <sheetFormatPr defaultRowHeight="14.4" x14ac:dyDescent="0.3"/>
  <cols>
    <col min="1" max="1" width="16.77734375" customWidth="1"/>
    <col min="2" max="2" width="12.77734375" customWidth="1"/>
    <col min="3" max="3" width="12.6640625" bestFit="1" customWidth="1"/>
    <col min="6" max="6" width="12" bestFit="1" customWidth="1"/>
    <col min="7" max="7" width="10.77734375" customWidth="1"/>
  </cols>
  <sheetData>
    <row r="1" spans="1:9" x14ac:dyDescent="0.3">
      <c r="A1" t="s">
        <v>1</v>
      </c>
      <c r="B1" t="s">
        <v>4</v>
      </c>
      <c r="C1" t="s">
        <v>3</v>
      </c>
      <c r="D1" t="s">
        <v>12</v>
      </c>
      <c r="E1" t="s">
        <v>11</v>
      </c>
      <c r="F1" t="s">
        <v>15</v>
      </c>
      <c r="G1" t="s">
        <v>14</v>
      </c>
    </row>
    <row r="2" spans="1:9" x14ac:dyDescent="0.3">
      <c r="A2">
        <v>1</v>
      </c>
      <c r="B2" s="1">
        <v>1</v>
      </c>
      <c r="C2" s="2">
        <v>270</v>
      </c>
      <c r="D2" s="1">
        <f>B2*(SIN(C2))</f>
        <v>-0.17604594647121141</v>
      </c>
      <c r="E2" s="1">
        <f>B2*(COS(C2))</f>
        <v>0.98438195063250489</v>
      </c>
      <c r="F2" s="1">
        <f>B2*(SIN(RADIANS(C2)))</f>
        <v>-1</v>
      </c>
      <c r="G2" s="1">
        <f>B2*(COS(RADIANS(C2)))</f>
        <v>-1.83772268236293E-16</v>
      </c>
      <c r="I2" s="3" t="s">
        <v>16</v>
      </c>
    </row>
    <row r="3" spans="1:9" x14ac:dyDescent="0.3">
      <c r="A3">
        <v>2</v>
      </c>
      <c r="B3" s="1">
        <v>1</v>
      </c>
      <c r="C3" s="2">
        <v>270</v>
      </c>
      <c r="D3" s="1">
        <f>B3*(SIN(C3))</f>
        <v>-0.17604594647121141</v>
      </c>
      <c r="E3" s="1">
        <f>B3*(COS(C3))</f>
        <v>0.98438195063250489</v>
      </c>
      <c r="F3" s="1">
        <f>B3*(SIN(RADIANS(C3)))</f>
        <v>-1</v>
      </c>
      <c r="G3" s="1">
        <f>B3*(COS(RADIANS(C3)))</f>
        <v>-1.83772268236293E-16</v>
      </c>
    </row>
    <row r="4" spans="1:9" x14ac:dyDescent="0.3">
      <c r="A4">
        <v>3</v>
      </c>
      <c r="B4" s="1">
        <v>1</v>
      </c>
      <c r="C4" s="2">
        <v>270</v>
      </c>
      <c r="D4" s="1">
        <f>B4*(SIN(C4))</f>
        <v>-0.17604594647121141</v>
      </c>
      <c r="E4" s="1">
        <f>B4*(COS(C4))</f>
        <v>0.98438195063250489</v>
      </c>
      <c r="F4" s="1">
        <f>B4*(SIN(RADIANS(C4)))</f>
        <v>-1</v>
      </c>
      <c r="G4" s="1">
        <f>B4*(COS(RADIANS(C4)))</f>
        <v>-1.83772268236293E-16</v>
      </c>
    </row>
    <row r="5" spans="1:9" x14ac:dyDescent="0.3">
      <c r="A5">
        <v>4</v>
      </c>
      <c r="B5" s="1">
        <v>1</v>
      </c>
      <c r="C5" s="2">
        <v>180</v>
      </c>
      <c r="D5" s="1">
        <f>B5*(SIN(C5))</f>
        <v>-0.80115263573383044</v>
      </c>
      <c r="E5" s="1">
        <f>B5*(COS(C5))</f>
        <v>-0.59846006905785809</v>
      </c>
      <c r="F5" s="1">
        <f>B5*(SIN(RADIANS(C5)))</f>
        <v>1.22514845490862E-16</v>
      </c>
      <c r="G5" s="1">
        <f>B5*(COS(RADIANS(C5)))</f>
        <v>-1</v>
      </c>
    </row>
    <row r="6" spans="1:9" x14ac:dyDescent="0.3">
      <c r="A6">
        <v>5</v>
      </c>
      <c r="B6" s="1">
        <v>1</v>
      </c>
      <c r="C6" s="2">
        <v>180</v>
      </c>
      <c r="D6" s="1">
        <f>B6*(SIN(C6))</f>
        <v>-0.80115263573383044</v>
      </c>
      <c r="E6" s="1">
        <f>B6*(COS(C6))</f>
        <v>-0.59846006905785809</v>
      </c>
      <c r="F6" s="1">
        <f>B6*(SIN(RADIANS(C6)))</f>
        <v>1.22514845490862E-16</v>
      </c>
      <c r="G6" s="1">
        <f>B6*(COS(RADIANS(C6)))</f>
        <v>-1</v>
      </c>
    </row>
    <row r="7" spans="1:9" x14ac:dyDescent="0.3">
      <c r="A7">
        <v>6</v>
      </c>
      <c r="B7" s="1">
        <v>1</v>
      </c>
      <c r="C7" s="2">
        <v>180</v>
      </c>
      <c r="D7" s="1">
        <f>B7*(SIN(C7))</f>
        <v>-0.80115263573383044</v>
      </c>
      <c r="E7" s="1">
        <f>B7*(COS(C7))</f>
        <v>-0.59846006905785809</v>
      </c>
      <c r="F7" s="1">
        <f>B7*(SIN(RADIANS(C7)))</f>
        <v>1.22514845490862E-16</v>
      </c>
      <c r="G7" s="1">
        <f>B7*(COS(RADIANS(C7)))</f>
        <v>-1</v>
      </c>
    </row>
    <row r="8" spans="1:9" x14ac:dyDescent="0.3">
      <c r="A8" t="s">
        <v>2</v>
      </c>
      <c r="D8" s="1">
        <f>SUM(D2:D7)*-1</f>
        <v>2.9315957466151259</v>
      </c>
      <c r="E8" s="1">
        <f>SUM(E2:E7)*-1</f>
        <v>-1.1577656447239399</v>
      </c>
      <c r="F8" s="1">
        <f>SUM(F2:F7)</f>
        <v>-3</v>
      </c>
      <c r="G8" s="1">
        <f>SUM(G2:G7)</f>
        <v>-3.0000000000000004</v>
      </c>
    </row>
    <row r="9" spans="1:9" x14ac:dyDescent="0.3">
      <c r="A9" t="s">
        <v>0</v>
      </c>
      <c r="D9" s="1">
        <f t="shared" ref="D9" si="0">D8/6</f>
        <v>0.48859929110252098</v>
      </c>
      <c r="E9" s="1">
        <f>E8/6</f>
        <v>-0.19296094078732332</v>
      </c>
      <c r="F9" s="1">
        <f>(F8/6)*-1</f>
        <v>0.5</v>
      </c>
      <c r="G9" s="1">
        <f>(G8/6)*-1</f>
        <v>0.50000000000000011</v>
      </c>
    </row>
    <row r="11" spans="1:9" x14ac:dyDescent="0.3">
      <c r="A11" t="s">
        <v>4</v>
      </c>
      <c r="B11" s="1">
        <f>SQRT(POWER(G9,2)+POWER(F9,2))</f>
        <v>0.70710678118654757</v>
      </c>
    </row>
    <row r="12" spans="1:9" x14ac:dyDescent="0.3">
      <c r="A12" t="s">
        <v>13</v>
      </c>
      <c r="B12" s="1">
        <f>ATAN2(G9,F9)</f>
        <v>0.78539816339744817</v>
      </c>
    </row>
    <row r="13" spans="1:9" x14ac:dyDescent="0.3">
      <c r="A13" t="s">
        <v>17</v>
      </c>
      <c r="B13" s="1">
        <f>DEGREES(B12)</f>
        <v>44.999999999999993</v>
      </c>
    </row>
    <row r="14" spans="1:9" x14ac:dyDescent="0.3">
      <c r="A14" t="s">
        <v>18</v>
      </c>
      <c r="B14">
        <f>IF(B13&lt;180,180+B13,B13-180)</f>
        <v>225</v>
      </c>
    </row>
    <row r="15" spans="1:9" x14ac:dyDescent="0.3">
      <c r="B15" s="1"/>
    </row>
    <row r="28" spans="1:5" x14ac:dyDescent="0.3">
      <c r="A28" t="s">
        <v>29</v>
      </c>
    </row>
    <row r="29" spans="1:5" x14ac:dyDescent="0.3">
      <c r="B29" t="s">
        <v>6</v>
      </c>
      <c r="C29" t="s">
        <v>5</v>
      </c>
    </row>
    <row r="30" spans="1:5" x14ac:dyDescent="0.3">
      <c r="A30" t="s">
        <v>7</v>
      </c>
      <c r="B30">
        <v>4.7</v>
      </c>
      <c r="C30">
        <v>0.4</v>
      </c>
    </row>
    <row r="31" spans="1:5" x14ac:dyDescent="0.3">
      <c r="E31" t="s">
        <v>30</v>
      </c>
    </row>
    <row r="32" spans="1:5" x14ac:dyDescent="0.3">
      <c r="A32" t="s">
        <v>4</v>
      </c>
      <c r="B32">
        <f>SQRT(POWER(C30,2)+POWER(B30,2))</f>
        <v>4.7169905660283025</v>
      </c>
    </row>
    <row r="33" spans="1:7" x14ac:dyDescent="0.3">
      <c r="A33" t="s">
        <v>8</v>
      </c>
      <c r="B33">
        <f>ATAN2(C30,B30*-1)</f>
        <v>-1.4858945333451747</v>
      </c>
    </row>
    <row r="34" spans="1:7" x14ac:dyDescent="0.3">
      <c r="A34" t="s">
        <v>9</v>
      </c>
      <c r="B34">
        <f>DEGREES(B33)</f>
        <v>-85.135485562239481</v>
      </c>
      <c r="C34">
        <f>(B33*180)/3.14159</f>
        <v>-85.135557473168504</v>
      </c>
    </row>
    <row r="35" spans="1:7" x14ac:dyDescent="0.3">
      <c r="A35" t="s">
        <v>10</v>
      </c>
      <c r="B35">
        <f>IF(B34&lt;180,180+B34,B34-180)</f>
        <v>94.864514437760519</v>
      </c>
    </row>
    <row r="39" spans="1:7" x14ac:dyDescent="0.3">
      <c r="A39" t="s">
        <v>19</v>
      </c>
      <c r="B39" t="s">
        <v>6</v>
      </c>
      <c r="C39" t="s">
        <v>5</v>
      </c>
      <c r="D39" t="s">
        <v>28</v>
      </c>
      <c r="G39" t="s">
        <v>9</v>
      </c>
    </row>
    <row r="40" spans="1:7" x14ac:dyDescent="0.3">
      <c r="B40">
        <v>0</v>
      </c>
      <c r="C40">
        <v>-1</v>
      </c>
      <c r="D40" t="s">
        <v>20</v>
      </c>
      <c r="G40">
        <v>0</v>
      </c>
    </row>
    <row r="41" spans="1:7" x14ac:dyDescent="0.3">
      <c r="B41">
        <v>1</v>
      </c>
      <c r="C41">
        <v>0</v>
      </c>
      <c r="D41" t="s">
        <v>21</v>
      </c>
      <c r="G41">
        <v>90</v>
      </c>
    </row>
    <row r="42" spans="1:7" x14ac:dyDescent="0.3">
      <c r="B42">
        <v>0</v>
      </c>
      <c r="C42">
        <v>1</v>
      </c>
      <c r="D42" t="s">
        <v>22</v>
      </c>
      <c r="G42">
        <v>180</v>
      </c>
    </row>
    <row r="43" spans="1:7" x14ac:dyDescent="0.3">
      <c r="B43">
        <v>-1</v>
      </c>
      <c r="C43">
        <v>0</v>
      </c>
      <c r="D43" t="s">
        <v>23</v>
      </c>
      <c r="G43">
        <v>270</v>
      </c>
    </row>
    <row r="44" spans="1:7" x14ac:dyDescent="0.3">
      <c r="B44">
        <v>1</v>
      </c>
      <c r="C44">
        <v>-1</v>
      </c>
      <c r="D44" t="s">
        <v>24</v>
      </c>
      <c r="G44">
        <v>45</v>
      </c>
    </row>
    <row r="45" spans="1:7" x14ac:dyDescent="0.3">
      <c r="B45">
        <v>1</v>
      </c>
      <c r="C45">
        <v>1</v>
      </c>
      <c r="D45" t="s">
        <v>25</v>
      </c>
      <c r="G45">
        <v>135</v>
      </c>
    </row>
    <row r="46" spans="1:7" x14ac:dyDescent="0.3">
      <c r="B46">
        <v>-1</v>
      </c>
      <c r="C46">
        <v>1</v>
      </c>
      <c r="D46" t="s">
        <v>26</v>
      </c>
      <c r="G46">
        <v>225</v>
      </c>
    </row>
    <row r="47" spans="1:7" x14ac:dyDescent="0.3">
      <c r="B47">
        <v>-1</v>
      </c>
      <c r="C47">
        <v>-1</v>
      </c>
      <c r="D47" t="s">
        <v>27</v>
      </c>
      <c r="G47">
        <v>315</v>
      </c>
    </row>
  </sheetData>
  <hyperlinks>
    <hyperlink ref="I2" r:id="rId1"/>
  </hyperlinks>
  <pageMargins left="0.7" right="0.7" top="0.75" bottom="0.75" header="0.3" footer="0.3"/>
  <pageSetup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Wind Average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Devon Mildenberger</dc:creator>
  <cp:lastModifiedBy>Devon Mildenberger</cp:lastModifiedBy>
  <cp:lastPrinted>2013-04-26T21:05:41Z</cp:lastPrinted>
  <dcterms:created xsi:type="dcterms:W3CDTF">2013-04-08T19:09:48Z</dcterms:created>
  <dcterms:modified xsi:type="dcterms:W3CDTF">2013-09-13T14:30:48Z</dcterms:modified>
</cp:coreProperties>
</file>